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(Blank)'!$A$1:$H$46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(Sample)'!$A$1:$H$46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<sst xmlns="http://schemas.openxmlformats.org/spreadsheetml/2006/main" count="96" uniqueCount="69">
  <si>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</si>
  <si>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</si>
  <si>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</si>
  <si>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</si>
  <si>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Plumbing &amp; Sanitary Works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</si>
  <si>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</si>
  <si>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</si>
  <si>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</si>
  <si>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</si>
  <si>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</si>
  <si>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</si>
  <si>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</si>
  <si>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</si>
  <si>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</si>
  <si>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</si>
  <si>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</si>
  <si>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Point / Item</t>
  </si>
  <si>
    <t xml:space="preserve">Category</t>
  </si>
  <si>
    <t xml:space="preserve">Size / Spec</t>
  </si>
  <si>
    <t xml:space="preserve">Qty</t>
  </si>
  <si>
    <t xml:space="preserve">Unit</t>
  </si>
  <si>
    <t xml:space="preserve">Rate (Rs)</t>
  </si>
  <si>
    <t xml:space="preserve">Amount (Rs)</t>
  </si>
  <si>
    <t xml:space="preserve">Water supply point — concealed</t>
  </si>
  <si>
    <t xml:space="preserve">Point</t>
  </si>
  <si>
    <t xml:space="preserve">CPVC ½"</t>
  </si>
  <si>
    <t xml:space="preserve">Drainage point</t>
  </si>
  <si>
    <t xml:space="preserve">PVC 4"/2"</t>
  </si>
  <si>
    <t xml:space="preserve">CPVC line — Ashirvad</t>
  </si>
  <si>
    <t xml:space="preserve">Pipe</t>
  </si>
  <si>
    <t xml:space="preserve">1" × 3m</t>
  </si>
  <si>
    <t xml:space="preserve">Length</t>
  </si>
  <si>
    <t xml:space="preserve">Wash basin with pedestal — fixing</t>
  </si>
  <si>
    <t xml:space="preserve">Sanitaryware</t>
  </si>
  <si>
    <t xml:space="preserve">Std</t>
  </si>
  <si>
    <t xml:space="preserve">Nos</t>
  </si>
  <si>
    <t xml:space="preserve">Bath fittings set — fixing</t>
  </si>
  <si>
    <t xml:space="preserve">Labour</t>
  </si>
  <si>
    <t xml:space="preserve">Per bath</t>
  </si>
  <si>
    <t xml:space="preserve">Job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</si>
  <si>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</si>
  <si>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</si>
  <si>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</si>
  <si>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</si>
  <si>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</si>
  <si>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</si>
  <si>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Sanitaryware &amp; CP fittings by client or billed at actuals.</t>
  </si>
  <si>
    <t xml:space="preserve">2.  Concealed work rates for fresh construction; breakage in RCC extra.</t>
  </si>
  <si>
    <t xml:space="preserve">3.  GST extra. Pressure testing included.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</si>
  <si>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</si>
  <si>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</si>
  <si>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</si>
  <si>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</si>
  <si>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</si>
  <si>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</si>
  <si>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</si>
  <si>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</si>
  <si>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</si>
  <si>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</si>
  <si>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</si>
  <si>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</si>
  <si>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</si>
  <si>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</si>
  <si>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</si>
  <si>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</si>
  <si>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Plumbing &amp; Sanitary Works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</si>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</sst>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lumbingB" displayName="PlumbingB" ref="A15:H25" headerRowCount="1" totalsRowCount="0" totalsRowShown="0">
  <autoFilter ref="A15:H25"/>
  <tableColumns count="8">
    <tableColumn id="1" name="S.No"/>
    <tableColumn id="2" name="Point / Item"/>
    <tableColumn id="3" name="Category"/>
    <tableColumn id="4" name="Size / Spec"/>
    <tableColumn id="5" name="Qty"/>
    <tableColumn id="6" name="Unit"/>
    <tableColumn id="7" name="Rate (Rs)"/>
    <tableColumn id="8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PlumbingS" displayName="PlumbingS" ref="A15:H25" headerRowCount="1" totalsRowCount="0" totalsRowShown="0">
  <autoFilter ref="A15:H25"/>
  <tableColumns count="8">
    <tableColumn id="1" name="S.No"/>
    <tableColumn id="2" name="Point / Item"/>
    <tableColumn id="3" name="Category"/>
    <tableColumn id="4" name="Size / Spec"/>
    <tableColumn id="5" name="Qty"/>
    <tableColumn id="6" name="Unit"/>
    <tableColumn id="7" name="Rate (Rs)"/>
    <tableColumn id="8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7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true" outlineLevel="0" max="13" min="10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8" t="s">
        <v>7</v>
      </c>
      <c r="F9" s="8"/>
      <c r="G9" s="9" t="s">
        <v>8</v>
      </c>
      <c r="H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8" t="s">
        <v>10</v>
      </c>
      <c r="F10" s="8"/>
      <c r="G10" s="9" t="s">
        <v>11</v>
      </c>
      <c r="H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8" t="s">
        <v>13</v>
      </c>
      <c r="F11" s="8"/>
      <c r="G11" s="9" t="s">
        <v>14</v>
      </c>
      <c r="H11" s="9"/>
    </row>
    <row r="15" customFormat="false" ht="1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1" t="s">
        <v>20</v>
      </c>
      <c r="G15" s="13" t="s">
        <v>21</v>
      </c>
      <c r="H15" s="13" t="s">
        <v>22</v>
      </c>
    </row>
    <row r="16" customFormat="false" ht="15" hidden="false" customHeight="false" outlineLevel="0" collapsed="false">
      <c r="A16" s="14" t="n">
        <f aca="false">IF($B16="","",ROW()-15)</f>
        <v>1</v>
      </c>
      <c r="B16" s="15" t="s">
        <v>23</v>
      </c>
      <c r="C16" s="14" t="s">
        <v>24</v>
      </c>
      <c r="D16" s="14" t="s">
        <v>25</v>
      </c>
      <c r="E16" s="14" t="n">
        <v>14</v>
      </c>
      <c r="F16" s="14" t="s">
        <v>24</v>
      </c>
      <c r="G16" s="16" t="n">
        <v>850</v>
      </c>
      <c r="H16" s="16" t="n">
        <f aca="false">IF(OR($E16="",$G16=""),"",ROUND($E16*$G16,2))</f>
        <v>11900</v>
      </c>
    </row>
    <row r="17" customFormat="false" ht="15" hidden="false" customHeight="false" outlineLevel="0" collapsed="false">
      <c r="A17" s="14" t="n">
        <f aca="false">IF($B17="","",ROW()-15)</f>
        <v>2</v>
      </c>
      <c r="B17" s="15" t="s">
        <v>26</v>
      </c>
      <c r="C17" s="14" t="s">
        <v>24</v>
      </c>
      <c r="D17" s="14" t="s">
        <v>27</v>
      </c>
      <c r="E17" s="14" t="n">
        <v>9</v>
      </c>
      <c r="F17" s="14" t="s">
        <v>24</v>
      </c>
      <c r="G17" s="16" t="n">
        <v>700</v>
      </c>
      <c r="H17" s="16" t="n">
        <f aca="false">IF(OR($E17="",$G17=""),"",ROUND($E17*$G17,2))</f>
        <v>6300</v>
      </c>
    </row>
    <row r="18" customFormat="false" ht="15" hidden="false" customHeight="false" outlineLevel="0" collapsed="false">
      <c r="A18" s="14" t="n">
        <f aca="false">IF($B18="","",ROW()-15)</f>
        <v>3</v>
      </c>
      <c r="B18" s="15" t="s">
        <v>28</v>
      </c>
      <c r="C18" s="14" t="s">
        <v>29</v>
      </c>
      <c r="D18" s="14" t="s">
        <v>30</v>
      </c>
      <c r="E18" s="14" t="n">
        <v>22</v>
      </c>
      <c r="F18" s="14" t="s">
        <v>31</v>
      </c>
      <c r="G18" s="16" t="n">
        <v>480</v>
      </c>
      <c r="H18" s="16" t="n">
        <f aca="false">IF(OR($E18="",$G18=""),"",ROUND($E18*$G18,2))</f>
        <v>10560</v>
      </c>
    </row>
    <row r="19" customFormat="false" ht="15" hidden="false" customHeight="false" outlineLevel="0" collapsed="false">
      <c r="A19" s="14" t="n">
        <f aca="false">IF($B19="","",ROW()-15)</f>
        <v>4</v>
      </c>
      <c r="B19" s="15" t="s">
        <v>32</v>
      </c>
      <c r="C19" s="14" t="s">
        <v>33</v>
      </c>
      <c r="D19" s="14" t="s">
        <v>34</v>
      </c>
      <c r="E19" s="14" t="n">
        <v>3</v>
      </c>
      <c r="F19" s="14" t="s">
        <v>35</v>
      </c>
      <c r="G19" s="16" t="n">
        <v>1200</v>
      </c>
      <c r="H19" s="16" t="n">
        <f aca="false">IF(OR($E19="",$G19=""),"",ROUND($E19*$G19,2))</f>
        <v>3600</v>
      </c>
    </row>
    <row r="20" customFormat="false" ht="15" hidden="false" customHeight="false" outlineLevel="0" collapsed="false">
      <c r="A20" s="14" t="n">
        <f aca="false">IF($B20="","",ROW()-15)</f>
        <v>5</v>
      </c>
      <c r="B20" s="15" t="s">
        <v>36</v>
      </c>
      <c r="C20" s="14" t="s">
        <v>37</v>
      </c>
      <c r="D20" s="14" t="s">
        <v>38</v>
      </c>
      <c r="E20" s="14" t="n">
        <v>3</v>
      </c>
      <c r="F20" s="14" t="s">
        <v>39</v>
      </c>
      <c r="G20" s="16" t="n">
        <v>2600</v>
      </c>
      <c r="H20" s="16" t="n">
        <f aca="false">IF(OR($E20="",$G20=""),"",ROUND($E20*$G20,2))</f>
        <v>7800</v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/>
      <c r="F21" s="14"/>
      <c r="G21" s="16"/>
      <c r="H21" s="16" t="str">
        <f aca="false">IF(OR($E21="",$G21=""),"",ROUND($E21*$G21,2))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/>
      <c r="F22" s="14"/>
      <c r="G22" s="16"/>
      <c r="H22" s="16" t="str">
        <f aca="false">IF(OR($E22="",$G22=""),"",ROUND($E22*$G22,2))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/>
      <c r="F23" s="14"/>
      <c r="G23" s="16"/>
      <c r="H23" s="16" t="str">
        <f aca="false">IF(OR($E23="",$G23=""),"",ROUND($E23*$G23,2))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/>
      <c r="F24" s="14"/>
      <c r="G24" s="16"/>
      <c r="H24" s="16" t="str">
        <f aca="false">IF(OR($E24="",$G24=""),"",ROUND($E24*$G24,2))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/>
      <c r="F25" s="14"/>
      <c r="G25" s="16"/>
      <c r="H25" s="16" t="str">
        <f aca="false">IF(OR($E25="",$G25=""),"",ROUND($E25*$G25,2))</f>
        <v/>
      </c>
    </row>
    <row r="27" customFormat="false" ht="15" hidden="false" customHeight="false" outlineLevel="0" collapsed="false">
      <c r="F27" s="17" t="s">
        <v>40</v>
      </c>
      <c r="G27" s="17"/>
      <c r="H27" s="18" t="n">
        <f aca="false">IF(COUNT(H16:INDEX($H:$H,ROW()-1))=0,"",SUM(H16:INDEX($H:$H,ROW()-1)))</f>
        <v>40160</v>
      </c>
      <c r="J27" s="19" t="n">
        <f aca="false">IF($H$31="",0,ROUND($H$31,2))</f>
        <v>47388.8</v>
      </c>
      <c r="K27" s="0" t="str">
        <f aca="false">MID(J28,1,2)</f>
        <v>00</v>
      </c>
      <c r="L27" s="0" t="str">
        <f aca="false">IF(K27="00","",IF(VALUE(K27)=0,"",IF(VALUE(K27)&lt;20,CHOOSE(VALUE(K27),"One","Two","Three","Four","Five","Six","Seven","Eight","Nine","Ten","Eleven","Twelve","Thirteen","Fourteen","Fifteen","Sixteen","Seventeen","Eighteen","Nineteen"),CHOOSE(INT(VALUE(K27)/10)-1,"Twenty","Thirty","Forty","Fifty","Sixty","Seventy","Eighty","Ninety")&amp;IF(MOD(VALUE(K27),10)=0,""," "&amp;CHOOSE(MOD(VALUE(K27),10),"One","Two","Three","Four","Five","Six","Seven","Eight","Nine"))))&amp;" Crore ")</f>
        <v/>
      </c>
      <c r="M27" s="0" t="str">
        <f aca="false">IF(J27=0,"",TRIM("Rupees "&amp;L27&amp;L28&amp;L29&amp;L30&amp;L31&amp;IF(J29&gt;0," and "&amp;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Paise","")&amp;" Only"))</f>
        <v>Rupees Forty Seven Thousand Three Hundred Eighty Eight and Eighty Paise Only</v>
      </c>
    </row>
    <row r="28" customFormat="false" ht="15" hidden="false" customHeight="false" outlineLevel="0" collapsed="false">
      <c r="E28" s="20" t="n">
        <v>0.09</v>
      </c>
      <c r="F28" s="21" t="s">
        <v>41</v>
      </c>
      <c r="G28" s="21"/>
      <c r="H28" s="22" t="n">
        <f aca="false">IF(H27="","",ROUND(H27*E28,2))</f>
        <v>3614.4</v>
      </c>
      <c r="J28" s="0" t="str">
        <f aca="false">TEXT(INT(J27),"000000000")</f>
        <v>000047388</v>
      </c>
      <c r="K28" s="0" t="str">
        <f aca="false">MID(J28,3,2)</f>
        <v>00</v>
      </c>
      <c r="L28" s="0" t="str">
        <f aca="false">IF(K28="00","",IF(VALUE(K28)=0,"",IF(VALUE(K28)&lt;20,CHOOSE(VALUE(K28),"One","Two","Three","Four","Five","Six","Seven","Eight","Nine","Ten","Eleven","Twelve","Thirteen","Fourteen","Fifteen","Sixteen","Seventeen","Eighteen","Nineteen"),CHOOSE(INT(VALUE(K28)/10)-1,"Twenty","Thirty","Forty","Fifty","Sixty","Seventy","Eighty","Ninety")&amp;IF(MOD(VALUE(K28),10)=0,""," "&amp;CHOOSE(MOD(VALUE(K28),10),"One","Two","Three","Four","Five","Six","Seven","Eight","Nine"))))&amp;" Lakh ")</f>
        <v/>
      </c>
    </row>
    <row r="29" customFormat="false" ht="15" hidden="false" customHeight="false" outlineLevel="0" collapsed="false">
      <c r="E29" s="20" t="n">
        <v>0.09</v>
      </c>
      <c r="F29" s="21" t="s">
        <v>42</v>
      </c>
      <c r="G29" s="21"/>
      <c r="H29" s="22" t="n">
        <f aca="false">IF(H27="","",ROUND(H27*E29,2))</f>
        <v>3614.4</v>
      </c>
      <c r="J29" s="19" t="n">
        <f aca="false">ROUND((J27-INT(J27))*100,0)</f>
        <v>80</v>
      </c>
      <c r="K29" s="0" t="str">
        <f aca="false">MID(J28,5,2)</f>
        <v>47</v>
      </c>
      <c r="L29" s="0" t="str">
        <f aca="false">IF(K29="00","",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Thousand ")</f>
        <v>Forty Seven Thousand </v>
      </c>
    </row>
    <row r="30" customFormat="false" ht="15" hidden="false" customHeight="false" outlineLevel="0" collapsed="false">
      <c r="E30" s="20" t="n">
        <v>0</v>
      </c>
      <c r="F30" s="21" t="s">
        <v>43</v>
      </c>
      <c r="G30" s="21"/>
      <c r="H30" s="22" t="n">
        <f aca="false">IF(H27="","",ROUND(H27*E30,2))</f>
        <v>0</v>
      </c>
      <c r="K30" s="0" t="str">
        <f aca="false">MID(J28,7,1)</f>
        <v>3</v>
      </c>
      <c r="L30" s="0" t="str">
        <f aca="false">IF(VALUE(K30)=0,"",CHOOSE(VALUE(K30),"One","Two","Three","Four","Five","Six","Seven","Eight","Nine")&amp;" Hundred ")</f>
        <v>Three Hundred </v>
      </c>
    </row>
    <row r="31" customFormat="false" ht="15" hidden="false" customHeight="false" outlineLevel="0" collapsed="false">
      <c r="F31" s="23" t="s">
        <v>44</v>
      </c>
      <c r="G31" s="23"/>
      <c r="H31" s="24" t="n">
        <f aca="false">IF(H27="","",ROUND(N(H27)+N(H28)+N(H29)+N(H30),2))</f>
        <v>47388.8</v>
      </c>
      <c r="K31" s="0" t="str">
        <f aca="false">MID(J28,8,2)</f>
        <v>88</v>
      </c>
      <c r="L31" s="0" t="str">
        <f aca="false">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</f>
        <v>Eighty Eight</v>
      </c>
    </row>
    <row r="33" customFormat="false" ht="15" hidden="false" customHeight="false" outlineLevel="0" collapsed="false">
      <c r="A33" s="25" t="str">
        <f aca="false">IF(M27="","Amount in words: —","Amount in words: "&amp;M27)</f>
        <v>Amount in words: Rupees Forty Seven Thousand Three Hundred Eighty Eight and Eighty Paise Only</v>
      </c>
      <c r="B33" s="25"/>
      <c r="C33" s="25"/>
      <c r="D33" s="25"/>
      <c r="E33" s="25"/>
      <c r="F33" s="25"/>
      <c r="G33" s="25"/>
      <c r="H33" s="25"/>
    </row>
    <row r="35" customFormat="false" ht="15" hidden="false" customHeight="false" outlineLevel="0" collapsed="false">
      <c r="A35" s="6" t="s">
        <v>45</v>
      </c>
    </row>
    <row r="36" customFormat="false" ht="15" hidden="false" customHeight="false" outlineLevel="0" collapsed="false">
      <c r="A36" s="26" t="s">
        <v>46</v>
      </c>
      <c r="B36" s="26"/>
      <c r="C36" s="26"/>
      <c r="D36" s="26"/>
      <c r="E36" s="26"/>
      <c r="F36" s="26"/>
    </row>
    <row r="37" customFormat="false" ht="15" hidden="false" customHeight="false" outlineLevel="0" collapsed="false">
      <c r="A37" s="26" t="s">
        <v>47</v>
      </c>
      <c r="B37" s="26"/>
      <c r="C37" s="26"/>
      <c r="D37" s="26"/>
      <c r="E37" s="26"/>
      <c r="F37" s="26"/>
    </row>
    <row r="38" customFormat="false" ht="15" hidden="false" customHeight="false" outlineLevel="0" collapsed="false">
      <c r="A38" s="26" t="s">
        <v>48</v>
      </c>
      <c r="B38" s="26"/>
      <c r="C38" s="26"/>
      <c r="D38" s="26"/>
      <c r="E38" s="26"/>
      <c r="F38" s="26"/>
    </row>
    <row r="41" customFormat="false" ht="15" hidden="false" customHeight="false" outlineLevel="0" collapsed="false">
      <c r="F41" s="27" t="s">
        <v>49</v>
      </c>
      <c r="G41" s="27"/>
      <c r="H41" s="27"/>
    </row>
    <row r="44" customFormat="false" ht="15" hidden="false" customHeight="false" outlineLevel="0" collapsed="false">
      <c r="A44" s="28" t="s">
        <v>50</v>
      </c>
      <c r="B44" s="28"/>
      <c r="C44" s="28"/>
      <c r="F44" s="28" t="s">
        <v>51</v>
      </c>
      <c r="G44" s="28"/>
      <c r="H44" s="28"/>
    </row>
    <row r="46" customFormat="false" ht="15" hidden="false" customHeight="false" outlineLevel="0" collapsed="false">
      <c r="A46" s="29" t="s">
        <v>52</v>
      </c>
      <c r="B46" s="29"/>
      <c r="C46" s="29"/>
      <c r="D46" s="29"/>
      <c r="E46" s="29"/>
      <c r="F46" s="29"/>
      <c r="G46" s="29"/>
      <c r="H46" s="29"/>
    </row>
  </sheetData>
  <mergeCells count="28">
    <mergeCell ref="A1:B4"/>
    <mergeCell ref="C1:H1"/>
    <mergeCell ref="C2:H2"/>
    <mergeCell ref="C3:H3"/>
    <mergeCell ref="A6:H6"/>
    <mergeCell ref="A7:H7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F27:G27"/>
    <mergeCell ref="F28:G28"/>
    <mergeCell ref="F29:G29"/>
    <mergeCell ref="F30:G30"/>
    <mergeCell ref="F31:G31"/>
    <mergeCell ref="A33:H33"/>
    <mergeCell ref="A36:F36"/>
    <mergeCell ref="A37:F37"/>
    <mergeCell ref="A38:F38"/>
    <mergeCell ref="F41:H41"/>
    <mergeCell ref="A44:C44"/>
    <mergeCell ref="F44:H44"/>
    <mergeCell ref="A46:H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7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13"/>
    <col collapsed="false" customWidth="true" hidden="true" outlineLevel="0" max="13" min="10" style="0" width="13"/>
  </cols>
  <sheetData>
    <row r="1" customFormat="false" ht="19.7" hidden="false" customHeight="false" outlineLevel="0" collapsed="false">
      <c r="A1" s="1"/>
      <c r="B1" s="1"/>
      <c r="C1" s="30" t="s">
        <v>53</v>
      </c>
      <c r="D1" s="30"/>
      <c r="E1" s="30"/>
      <c r="F1" s="30"/>
      <c r="G1" s="30"/>
      <c r="H1" s="30"/>
    </row>
    <row r="2" customFormat="false" ht="15" hidden="false" customHeight="false" outlineLevel="0" collapsed="false">
      <c r="A2" s="1"/>
      <c r="B2" s="1"/>
      <c r="C2" s="31" t="s">
        <v>54</v>
      </c>
      <c r="D2" s="31"/>
      <c r="E2" s="31"/>
      <c r="F2" s="31"/>
      <c r="G2" s="31"/>
      <c r="H2" s="31"/>
    </row>
    <row r="3" customFormat="false" ht="15" hidden="false" customHeight="false" outlineLevel="0" collapsed="false">
      <c r="A3" s="1"/>
      <c r="B3" s="1"/>
      <c r="C3" s="31" t="s">
        <v>55</v>
      </c>
      <c r="D3" s="31"/>
      <c r="E3" s="31"/>
      <c r="F3" s="31"/>
      <c r="G3" s="31"/>
      <c r="H3" s="31"/>
    </row>
    <row r="4" customFormat="false" ht="15" hidden="false" customHeight="false" outlineLevel="0" collapsed="false">
      <c r="A4" s="1"/>
      <c r="B4" s="1"/>
      <c r="C4" s="32" t="s">
        <v>56</v>
      </c>
      <c r="D4" s="32"/>
      <c r="E4" s="32"/>
      <c r="F4" s="32"/>
      <c r="G4" s="32"/>
      <c r="H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57</v>
      </c>
      <c r="B9" s="33"/>
      <c r="C9" s="33"/>
      <c r="D9" s="33"/>
      <c r="E9" s="8" t="s">
        <v>7</v>
      </c>
      <c r="F9" s="8"/>
      <c r="G9" s="9"/>
      <c r="H9" s="9"/>
    </row>
    <row r="10" customFormat="false" ht="15" hidden="false" customHeight="false" outlineLevel="0" collapsed="false">
      <c r="A10" s="34" t="s">
        <v>58</v>
      </c>
      <c r="B10" s="34"/>
      <c r="C10" s="34"/>
      <c r="D10" s="34"/>
      <c r="E10" s="8" t="s">
        <v>10</v>
      </c>
      <c r="F10" s="8"/>
      <c r="G10" s="9"/>
      <c r="H10" s="9"/>
    </row>
    <row r="11" customFormat="false" ht="15" hidden="false" customHeight="false" outlineLevel="0" collapsed="false">
      <c r="A11" s="34" t="s">
        <v>59</v>
      </c>
      <c r="B11" s="34"/>
      <c r="C11" s="34"/>
      <c r="D11" s="34"/>
      <c r="E11" s="8" t="s">
        <v>13</v>
      </c>
      <c r="F11" s="8"/>
      <c r="G11" s="9"/>
      <c r="H11" s="9"/>
    </row>
    <row r="15" customFormat="false" ht="1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1" t="s">
        <v>20</v>
      </c>
      <c r="G15" s="13" t="s">
        <v>21</v>
      </c>
      <c r="H15" s="13" t="s">
        <v>22</v>
      </c>
    </row>
    <row r="16" customFormat="false" ht="15" hidden="false" customHeight="false" outlineLevel="0" collapsed="false">
      <c r="A16" s="14" t="str">
        <f aca="false">IF($B16="","",ROW()-15)</f>
        <v/>
      </c>
      <c r="B16" s="15"/>
      <c r="C16" s="14"/>
      <c r="D16" s="14"/>
      <c r="E16" s="14"/>
      <c r="F16" s="14"/>
      <c r="G16" s="16"/>
      <c r="H16" s="16" t="str">
        <f aca="false">IF(OR($E16="",$G16=""),"",ROUND($E16*$G16,2))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5"/>
      <c r="C17" s="14"/>
      <c r="D17" s="14"/>
      <c r="E17" s="14"/>
      <c r="F17" s="14"/>
      <c r="G17" s="16"/>
      <c r="H17" s="16" t="str">
        <f aca="false">IF(OR($E17="",$G17=""),"",ROUND($E17*$G17,2))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5"/>
      <c r="C18" s="14"/>
      <c r="D18" s="14"/>
      <c r="E18" s="14"/>
      <c r="F18" s="14"/>
      <c r="G18" s="16"/>
      <c r="H18" s="16" t="str">
        <f aca="false">IF(OR($E18="",$G18=""),"",ROUND($E18*$G18,2))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5"/>
      <c r="C19" s="14"/>
      <c r="D19" s="14"/>
      <c r="E19" s="14"/>
      <c r="F19" s="14"/>
      <c r="G19" s="16"/>
      <c r="H19" s="16" t="str">
        <f aca="false">IF(OR($E19="",$G19=""),"",ROUND($E19*$G19,2))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4"/>
      <c r="E20" s="14"/>
      <c r="F20" s="14"/>
      <c r="G20" s="16"/>
      <c r="H20" s="16" t="str">
        <f aca="false">IF(OR($E20="",$G20=""),"",ROUND($E20*$G20,2))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/>
      <c r="F21" s="14"/>
      <c r="G21" s="16"/>
      <c r="H21" s="16" t="str">
        <f aca="false">IF(OR($E21="",$G21=""),"",ROUND($E21*$G21,2))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/>
      <c r="F22" s="14"/>
      <c r="G22" s="16"/>
      <c r="H22" s="16" t="str">
        <f aca="false">IF(OR($E22="",$G22=""),"",ROUND($E22*$G22,2))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/>
      <c r="F23" s="14"/>
      <c r="G23" s="16"/>
      <c r="H23" s="16" t="str">
        <f aca="false">IF(OR($E23="",$G23=""),"",ROUND($E23*$G23,2))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/>
      <c r="F24" s="14"/>
      <c r="G24" s="16"/>
      <c r="H24" s="16" t="str">
        <f aca="false">IF(OR($E24="",$G24=""),"",ROUND($E24*$G24,2))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/>
      <c r="F25" s="14"/>
      <c r="G25" s="16"/>
      <c r="H25" s="16" t="str">
        <f aca="false">IF(OR($E25="",$G25=""),"",ROUND($E25*$G25,2))</f>
        <v/>
      </c>
    </row>
    <row r="27" customFormat="false" ht="15" hidden="false" customHeight="false" outlineLevel="0" collapsed="false">
      <c r="F27" s="17" t="s">
        <v>40</v>
      </c>
      <c r="G27" s="17"/>
      <c r="H27" s="18" t="str">
        <f aca="false">IF(COUNT(H16:INDEX($H:$H,ROW()-1))=0,"",SUM(H16:INDEX($H:$H,ROW()-1)))</f>
        <v/>
      </c>
      <c r="J27" s="19" t="n">
        <f aca="false">IF($H$31="",0,ROUND($H$31,2))</f>
        <v>0</v>
      </c>
      <c r="K27" s="0" t="str">
        <f aca="false">MID(J28,1,2)</f>
        <v>00</v>
      </c>
      <c r="L27" s="0" t="str">
        <f aca="false">IF(K27="00","",IF(VALUE(K27)=0,"",IF(VALUE(K27)&lt;20,CHOOSE(VALUE(K27),"One","Two","Three","Four","Five","Six","Seven","Eight","Nine","Ten","Eleven","Twelve","Thirteen","Fourteen","Fifteen","Sixteen","Seventeen","Eighteen","Nineteen"),CHOOSE(INT(VALUE(K27)/10)-1,"Twenty","Thirty","Forty","Fifty","Sixty","Seventy","Eighty","Ninety")&amp;IF(MOD(VALUE(K27),10)=0,""," "&amp;CHOOSE(MOD(VALUE(K27),10),"One","Two","Three","Four","Five","Six","Seven","Eight","Nine"))))&amp;" Crore ")</f>
        <v/>
      </c>
      <c r="M27" s="0" t="str">
        <f aca="false">IF(J27=0,"",TRIM("Rupees "&amp;L27&amp;L28&amp;L29&amp;L30&amp;L31&amp;IF(J29&gt;0," and "&amp;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Paise","")&amp;" Only"))</f>
        <v/>
      </c>
    </row>
    <row r="28" customFormat="false" ht="15" hidden="false" customHeight="false" outlineLevel="0" collapsed="false">
      <c r="E28" s="20" t="n">
        <v>0.09</v>
      </c>
      <c r="F28" s="21" t="s">
        <v>41</v>
      </c>
      <c r="G28" s="21"/>
      <c r="H28" s="22" t="str">
        <f aca="false">IF(H27="","",ROUND(H27*E28,2))</f>
        <v/>
      </c>
      <c r="J28" s="0" t="str">
        <f aca="false">TEXT(INT(J27),"000000000")</f>
        <v>000000000</v>
      </c>
      <c r="K28" s="0" t="str">
        <f aca="false">MID(J28,3,2)</f>
        <v>00</v>
      </c>
      <c r="L28" s="0" t="str">
        <f aca="false">IF(K28="00","",IF(VALUE(K28)=0,"",IF(VALUE(K28)&lt;20,CHOOSE(VALUE(K28),"One","Two","Three","Four","Five","Six","Seven","Eight","Nine","Ten","Eleven","Twelve","Thirteen","Fourteen","Fifteen","Sixteen","Seventeen","Eighteen","Nineteen"),CHOOSE(INT(VALUE(K28)/10)-1,"Twenty","Thirty","Forty","Fifty","Sixty","Seventy","Eighty","Ninety")&amp;IF(MOD(VALUE(K28),10)=0,""," "&amp;CHOOSE(MOD(VALUE(K28),10),"One","Two","Three","Four","Five","Six","Seven","Eight","Nine"))))&amp;" Lakh ")</f>
        <v/>
      </c>
    </row>
    <row r="29" customFormat="false" ht="15" hidden="false" customHeight="false" outlineLevel="0" collapsed="false">
      <c r="E29" s="20" t="n">
        <v>0.09</v>
      </c>
      <c r="F29" s="21" t="s">
        <v>42</v>
      </c>
      <c r="G29" s="21"/>
      <c r="H29" s="22" t="str">
        <f aca="false">IF(H27="","",ROUND(H27*E29,2))</f>
        <v/>
      </c>
      <c r="J29" s="19" t="n">
        <f aca="false">ROUND((J27-INT(J27))*100,0)</f>
        <v>0</v>
      </c>
      <c r="K29" s="0" t="str">
        <f aca="false">MID(J28,5,2)</f>
        <v>00</v>
      </c>
      <c r="L29" s="0" t="str">
        <f aca="false">IF(K29="00","",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Thousand ")</f>
        <v/>
      </c>
    </row>
    <row r="30" customFormat="false" ht="15" hidden="false" customHeight="false" outlineLevel="0" collapsed="false">
      <c r="E30" s="20" t="n">
        <v>0</v>
      </c>
      <c r="F30" s="21" t="s">
        <v>43</v>
      </c>
      <c r="G30" s="21"/>
      <c r="H30" s="22" t="str">
        <f aca="false">IF(H27="","",ROUND(H27*E30,2))</f>
        <v/>
      </c>
      <c r="K30" s="0" t="str">
        <f aca="false">MID(J28,7,1)</f>
        <v>0</v>
      </c>
      <c r="L30" s="0" t="str">
        <f aca="false">IF(VALUE(K30)=0,"",CHOOSE(VALUE(K30),"One","Two","Three","Four","Five","Six","Seven","Eight","Nine")&amp;" Hundred ")</f>
        <v/>
      </c>
    </row>
    <row r="31" customFormat="false" ht="15" hidden="false" customHeight="false" outlineLevel="0" collapsed="false">
      <c r="F31" s="23" t="s">
        <v>44</v>
      </c>
      <c r="G31" s="23"/>
      <c r="H31" s="24" t="str">
        <f aca="false">IF(H27="","",ROUND(N(H27)+N(H28)+N(H29)+N(H30),2))</f>
        <v/>
      </c>
      <c r="K31" s="0" t="str">
        <f aca="false">MID(J28,8,2)</f>
        <v>00</v>
      </c>
      <c r="L31" s="0" t="str">
        <f aca="false">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IF(M27="","Amount in words: —","Amount in words: "&amp;M27)</f>
        <v>Amount in words: —</v>
      </c>
      <c r="B33" s="25"/>
      <c r="C33" s="25"/>
      <c r="D33" s="25"/>
      <c r="E33" s="25"/>
      <c r="F33" s="25"/>
      <c r="G33" s="25"/>
      <c r="H33" s="25"/>
    </row>
    <row r="35" customFormat="false" ht="15" hidden="false" customHeight="false" outlineLevel="0" collapsed="false">
      <c r="A35" s="6" t="s">
        <v>45</v>
      </c>
    </row>
    <row r="36" customFormat="false" ht="15" hidden="false" customHeight="false" outlineLevel="0" collapsed="false">
      <c r="A36" s="26" t="s">
        <v>60</v>
      </c>
      <c r="B36" s="26"/>
      <c r="C36" s="26"/>
      <c r="D36" s="26"/>
      <c r="E36" s="26"/>
      <c r="F36" s="26"/>
    </row>
    <row r="37" customFormat="false" ht="15" hidden="false" customHeight="false" outlineLevel="0" collapsed="false">
      <c r="A37" s="26" t="s">
        <v>61</v>
      </c>
      <c r="B37" s="26"/>
      <c r="C37" s="26"/>
      <c r="D37" s="26"/>
      <c r="E37" s="26"/>
      <c r="F37" s="26"/>
    </row>
    <row r="38" customFormat="false" ht="15" hidden="false" customHeight="false" outlineLevel="0" collapsed="false">
      <c r="A38" s="26" t="s">
        <v>62</v>
      </c>
      <c r="B38" s="26"/>
      <c r="C38" s="26"/>
      <c r="D38" s="26"/>
      <c r="E38" s="26"/>
      <c r="F38" s="26"/>
    </row>
    <row r="41" customFormat="false" ht="15" hidden="false" customHeight="false" outlineLevel="0" collapsed="false">
      <c r="F41" s="27" t="s">
        <v>63</v>
      </c>
      <c r="G41" s="27"/>
      <c r="H41" s="27"/>
    </row>
    <row r="44" customFormat="false" ht="15" hidden="false" customHeight="false" outlineLevel="0" collapsed="false">
      <c r="A44" s="28" t="s">
        <v>50</v>
      </c>
      <c r="B44" s="28"/>
      <c r="C44" s="28"/>
      <c r="F44" s="28" t="s">
        <v>51</v>
      </c>
      <c r="G44" s="28"/>
      <c r="H44" s="28"/>
    </row>
    <row r="46" customFormat="false" ht="15" hidden="false" customHeight="false" outlineLevel="0" collapsed="false">
      <c r="A46" s="29" t="s">
        <v>52</v>
      </c>
      <c r="B46" s="29"/>
      <c r="C46" s="29"/>
      <c r="D46" s="29"/>
      <c r="E46" s="29"/>
      <c r="F46" s="29"/>
      <c r="G46" s="29"/>
      <c r="H46" s="29"/>
    </row>
  </sheetData>
  <mergeCells count="29">
    <mergeCell ref="A1:B4"/>
    <mergeCell ref="C1:H1"/>
    <mergeCell ref="C2:H2"/>
    <mergeCell ref="C3:H3"/>
    <mergeCell ref="C4:H4"/>
    <mergeCell ref="A6:H6"/>
    <mergeCell ref="A7:H7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F27:G27"/>
    <mergeCell ref="F28:G28"/>
    <mergeCell ref="F29:G29"/>
    <mergeCell ref="F30:G30"/>
    <mergeCell ref="F31:G31"/>
    <mergeCell ref="A33:H33"/>
    <mergeCell ref="A36:F36"/>
    <mergeCell ref="A37:F37"/>
    <mergeCell ref="A38:F38"/>
    <mergeCell ref="F41:H41"/>
    <mergeCell ref="A44:C44"/>
    <mergeCell ref="F44:H44"/>
    <mergeCell ref="A46:H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64</v>
      </c>
    </row>
    <row r="4" customFormat="false" ht="15" hidden="false" customHeight="false" outlineLevel="0" collapsed="false">
      <c r="B4" s="36" t="s">
        <v>65</v>
      </c>
    </row>
    <row r="5" customFormat="false" ht="15" hidden="false" customHeight="false" outlineLevel="0" collapsed="false">
      <c r="B5" s="36" t="s">
        <v>66</v>
      </c>
    </row>
    <row r="6" customFormat="false" ht="15" hidden="false" customHeight="false" outlineLevel="0" collapsed="false">
      <c r="B6" s="36" t="s">
        <v>67</v>
      </c>
    </row>
    <row r="7" customFormat="false" ht="15" hidden="false" customHeight="false" outlineLevel="0" collapsed="false">
      <c r="B7" s="36" t="s">
        <v>68</v>
      </c>
    </row>
    <row r="9" customFormat="false" ht="15" hidden="false" customHeight="false" outlineLevel="0" collapsed="false">
      <c r="B9" s="37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