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(Blank)'!$A$1:$I$46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(Sample)'!$A$1:$I$46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<sst xmlns="http://schemas.openxmlformats.org/spreadsheetml/2006/main" count="90" uniqueCount="63">
  <si>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</si>
  <si>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</si>
  <si>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</si>
  <si>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</si>
  <si>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Aluminium Doors &amp; Windows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</si>
  <si>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</si>
  <si>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</si>
  <si>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</si>
  <si>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</si>
  <si>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</si>
  <si>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</si>
  <si>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</si>
  <si>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</si>
  <si>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</si>
  <si>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</si>
  <si>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</si>
  <si>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Opening &amp; Type</t>
  </si>
  <si>
    <t xml:space="preserve">W (ft)</t>
  </si>
  <si>
    <t xml:space="preserve">H (ft)</t>
  </si>
  <si>
    <t xml:space="preserve">Sqft</t>
  </si>
  <si>
    <t xml:space="preserve">Profile / Series</t>
  </si>
  <si>
    <t xml:space="preserve">Glass Type</t>
  </si>
  <si>
    <t xml:space="preserve">Rate/Sqft (Rs)</t>
  </si>
  <si>
    <t xml:space="preserve">Amount (Rs)</t>
  </si>
  <si>
    <t xml:space="preserve">W1 Bedroom — 2-track sliding</t>
  </si>
  <si>
    <t xml:space="preserve">Domal 60mm</t>
  </si>
  <si>
    <t xml:space="preserve">5mm clear toughened</t>
  </si>
  <si>
    <t xml:space="preserve">W2 Living — 3-track sliding + mesh</t>
  </si>
  <si>
    <t xml:space="preserve">D1 Balcony — sliding door</t>
  </si>
  <si>
    <t xml:space="preserve">Heavy 27×65</t>
  </si>
  <si>
    <t xml:space="preserve">8mm toughened</t>
  </si>
  <si>
    <t xml:space="preserve">V1 Toilet — openable louver</t>
  </si>
  <si>
    <t xml:space="preserve">Standard</t>
  </si>
  <si>
    <t xml:space="preserve">Frosted 4mm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</si>
  <si>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</si>
  <si>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</si>
  <si>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</si>
  <si>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</si>
  <si>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</si>
  <si>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</si>
  <si>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Powder coating shade as approved; mesh shutters where marked.</t>
  </si>
  <si>
    <t xml:space="preserve">2.  Measurements final at site before fabrication.</t>
  </si>
  <si>
    <t xml:space="preserve">3.  GST extra. 50% advance with order.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</si>
  <si>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</si>
  <si>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</si>
  <si>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</si>
  <si>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</si>
  <si>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</si>
  <si>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</si>
  <si>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</si>
  <si>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</si>
  <si>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</si>
  <si>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</si>
  <si>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</si>
  <si>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</si>
  <si>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</si>
  <si>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</si>
  <si>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</si>
  <si>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</si>
  <si>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Aluminium Doors &amp; Windows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</si>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</sst>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AluminiumB" displayName="AluminiumB" ref="A15:I25" headerRowCount="1" totalsRowCount="0" totalsRowShown="0">
  <autoFilter ref="A15:I25"/>
  <tableColumns count="9">
    <tableColumn id="1" name="S.No"/>
    <tableColumn id="2" name="Opening &amp; Type"/>
    <tableColumn id="3" name="W (ft)"/>
    <tableColumn id="4" name="H (ft)"/>
    <tableColumn id="5" name="Sqft"/>
    <tableColumn id="6" name="Profile / Series"/>
    <tableColumn id="7" name="Glass Type"/>
    <tableColumn id="8" name="Rate/Sqft (Rs)"/>
    <tableColumn id="9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AluminiumS" displayName="AluminiumS" ref="A15:I25" headerRowCount="1" totalsRowCount="0" totalsRowShown="0">
  <autoFilter ref="A15:I25"/>
  <tableColumns count="9">
    <tableColumn id="1" name="S.No"/>
    <tableColumn id="2" name="Opening &amp; Type"/>
    <tableColumn id="3" name="W (ft)"/>
    <tableColumn id="4" name="H (ft)"/>
    <tableColumn id="5" name="Sqft"/>
    <tableColumn id="6" name="Profile / Series"/>
    <tableColumn id="7" name="Glass Type"/>
    <tableColumn id="8" name="Rate/Sqft (Rs)"/>
    <tableColumn id="9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4" min="3" style="0" width="8"/>
    <col collapsed="false" customWidth="true" hidden="false" outlineLevel="0" max="5" min="5" style="0" width="9"/>
    <col collapsed="false" customWidth="true" hidden="false" outlineLevel="0" max="7" min="6" style="0" width="16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true" outlineLevel="0" max="14" min="11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  <c r="H2" s="3"/>
      <c r="I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  <c r="H3" s="3"/>
      <c r="I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7"/>
      <c r="E9" s="7"/>
      <c r="F9" s="8" t="s">
        <v>7</v>
      </c>
      <c r="G9" s="8"/>
      <c r="H9" s="9" t="s">
        <v>8</v>
      </c>
      <c r="I9" s="9"/>
    </row>
    <row r="10" customFormat="false" ht="15" hidden="false" customHeight="false" outlineLevel="0" collapsed="false">
      <c r="A10" s="10" t="s">
        <v>9</v>
      </c>
      <c r="B10" s="10"/>
      <c r="C10" s="10"/>
      <c r="D10" s="10"/>
      <c r="E10" s="10"/>
      <c r="F10" s="8" t="s">
        <v>10</v>
      </c>
      <c r="G10" s="8"/>
      <c r="H10" s="9" t="s">
        <v>11</v>
      </c>
      <c r="I10" s="9"/>
    </row>
    <row r="11" customFormat="false" ht="15" hidden="false" customHeight="false" outlineLevel="0" collapsed="false">
      <c r="A11" s="10" t="s">
        <v>12</v>
      </c>
      <c r="B11" s="10"/>
      <c r="C11" s="10"/>
      <c r="D11" s="10"/>
      <c r="E11" s="10"/>
      <c r="F11" s="8" t="s">
        <v>13</v>
      </c>
      <c r="G11" s="8"/>
      <c r="H11" s="9" t="s">
        <v>14</v>
      </c>
      <c r="I11" s="9"/>
    </row>
    <row r="15" customFormat="false" ht="23.85" hidden="false" customHeight="false" outlineLevel="0" collapsed="false">
      <c r="A15" s="11" t="s">
        <v>15</v>
      </c>
      <c r="B15" s="12" t="s">
        <v>16</v>
      </c>
      <c r="C15" s="11" t="s">
        <v>17</v>
      </c>
      <c r="D15" s="11" t="s">
        <v>18</v>
      </c>
      <c r="E15" s="11" t="s">
        <v>19</v>
      </c>
      <c r="F15" s="12" t="s">
        <v>20</v>
      </c>
      <c r="G15" s="12" t="s">
        <v>21</v>
      </c>
      <c r="H15" s="13" t="s">
        <v>22</v>
      </c>
      <c r="I15" s="13" t="s">
        <v>23</v>
      </c>
    </row>
    <row r="16" customFormat="false" ht="23.85" hidden="false" customHeight="false" outlineLevel="0" collapsed="false">
      <c r="A16" s="14" t="n">
        <f aca="false">IF($B16="","",ROW()-15)</f>
        <v>1</v>
      </c>
      <c r="B16" s="15" t="s">
        <v>24</v>
      </c>
      <c r="C16" s="14" t="n">
        <v>6</v>
      </c>
      <c r="D16" s="14" t="n">
        <v>4</v>
      </c>
      <c r="E16" s="14" t="n">
        <f aca="false">IF(OR($C16="",$D16=""),"",ROUND($C16*$D16,2))</f>
        <v>24</v>
      </c>
      <c r="F16" s="15" t="s">
        <v>25</v>
      </c>
      <c r="G16" s="15" t="s">
        <v>26</v>
      </c>
      <c r="H16" s="16" t="n">
        <v>485</v>
      </c>
      <c r="I16" s="16" t="n">
        <f aca="false">IF(OR($E16="",$H16=""),"",ROUND($E16*$H16,2))</f>
        <v>11640</v>
      </c>
    </row>
    <row r="17" customFormat="false" ht="23.85" hidden="false" customHeight="false" outlineLevel="0" collapsed="false">
      <c r="A17" s="14" t="n">
        <f aca="false">IF($B17="","",ROW()-15)</f>
        <v>2</v>
      </c>
      <c r="B17" s="15" t="s">
        <v>27</v>
      </c>
      <c r="C17" s="14" t="n">
        <v>9</v>
      </c>
      <c r="D17" s="14" t="n">
        <v>4.5</v>
      </c>
      <c r="E17" s="14" t="n">
        <f aca="false">IF(OR($C17="",$D17=""),"",ROUND($C17*$D17,2))</f>
        <v>40.5</v>
      </c>
      <c r="F17" s="15" t="s">
        <v>25</v>
      </c>
      <c r="G17" s="15" t="s">
        <v>26</v>
      </c>
      <c r="H17" s="16" t="n">
        <v>545</v>
      </c>
      <c r="I17" s="16" t="n">
        <f aca="false">IF(OR($E17="",$H17=""),"",ROUND($E17*$H17,2))</f>
        <v>22072.5</v>
      </c>
    </row>
    <row r="18" customFormat="false" ht="15" hidden="false" customHeight="false" outlineLevel="0" collapsed="false">
      <c r="A18" s="14" t="n">
        <f aca="false">IF($B18="","",ROW()-15)</f>
        <v>3</v>
      </c>
      <c r="B18" s="15" t="s">
        <v>28</v>
      </c>
      <c r="C18" s="14" t="n">
        <v>8</v>
      </c>
      <c r="D18" s="14" t="n">
        <v>7</v>
      </c>
      <c r="E18" s="14" t="n">
        <f aca="false">IF(OR($C18="",$D18=""),"",ROUND($C18*$D18,2))</f>
        <v>56</v>
      </c>
      <c r="F18" s="15" t="s">
        <v>29</v>
      </c>
      <c r="G18" s="15" t="s">
        <v>30</v>
      </c>
      <c r="H18" s="16" t="n">
        <v>635</v>
      </c>
      <c r="I18" s="16" t="n">
        <f aca="false">IF(OR($E18="",$H18=""),"",ROUND($E18*$H18,2))</f>
        <v>35560</v>
      </c>
    </row>
    <row r="19" customFormat="false" ht="15" hidden="false" customHeight="false" outlineLevel="0" collapsed="false">
      <c r="A19" s="14" t="n">
        <f aca="false">IF($B19="","",ROW()-15)</f>
        <v>4</v>
      </c>
      <c r="B19" s="15" t="s">
        <v>31</v>
      </c>
      <c r="C19" s="14" t="n">
        <v>2</v>
      </c>
      <c r="D19" s="14" t="n">
        <v>1.5</v>
      </c>
      <c r="E19" s="14" t="n">
        <f aca="false">IF(OR($C19="",$D19=""),"",ROUND($C19*$D19,2))</f>
        <v>3</v>
      </c>
      <c r="F19" s="15" t="s">
        <v>32</v>
      </c>
      <c r="G19" s="15" t="s">
        <v>33</v>
      </c>
      <c r="H19" s="16" t="n">
        <v>420</v>
      </c>
      <c r="I19" s="16" t="n">
        <f aca="false">IF(OR($E19="",$H19=""),"",ROUND($E19*$H19,2))</f>
        <v>1260</v>
      </c>
    </row>
    <row r="20" customFormat="false" ht="15" hidden="false" customHeight="false" outlineLevel="0" collapsed="false">
      <c r="A20" s="14" t="str">
        <f aca="false">IF($B20="","",ROW()-15)</f>
        <v/>
      </c>
      <c r="B20" s="15"/>
      <c r="C20" s="14"/>
      <c r="D20" s="14"/>
      <c r="E20" s="14" t="str">
        <f aca="false">IF(OR($C20="",$D20=""),"",ROUND($C20*$D20,2))</f>
        <v/>
      </c>
      <c r="F20" s="15"/>
      <c r="G20" s="15"/>
      <c r="H20" s="16"/>
      <c r="I20" s="16" t="str">
        <f aca="false">IF(OR($E20="",$H20=""),"",ROUND($E20*$H20,2))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4"/>
      <c r="E21" s="14" t="str">
        <f aca="false">IF(OR($C21="",$D21=""),"",ROUND($C21*$D21,2))</f>
        <v/>
      </c>
      <c r="F21" s="15"/>
      <c r="G21" s="15"/>
      <c r="H21" s="16"/>
      <c r="I21" s="16" t="str">
        <f aca="false">IF(OR($E21="",$H21=""),"",ROUND($E21*$H21,2))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4"/>
      <c r="E22" s="14" t="str">
        <f aca="false">IF(OR($C22="",$D22=""),"",ROUND($C22*$D22,2))</f>
        <v/>
      </c>
      <c r="F22" s="15"/>
      <c r="G22" s="15"/>
      <c r="H22" s="16"/>
      <c r="I22" s="16" t="str">
        <f aca="false">IF(OR($E22="",$H22=""),"",ROUND($E22*$H22,2))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4"/>
      <c r="E23" s="14" t="str">
        <f aca="false">IF(OR($C23="",$D23=""),"",ROUND($C23*$D23,2))</f>
        <v/>
      </c>
      <c r="F23" s="15"/>
      <c r="G23" s="15"/>
      <c r="H23" s="16"/>
      <c r="I23" s="16" t="str">
        <f aca="false">IF(OR($E23="",$H23=""),"",ROUND($E23*$H23,2))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4"/>
      <c r="E24" s="14" t="str">
        <f aca="false">IF(OR($C24="",$D24=""),"",ROUND($C24*$D24,2))</f>
        <v/>
      </c>
      <c r="F24" s="15"/>
      <c r="G24" s="15"/>
      <c r="H24" s="16"/>
      <c r="I24" s="16" t="str">
        <f aca="false">IF(OR($E24="",$H24=""),"",ROUND($E24*$H24,2))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4"/>
      <c r="E25" s="14" t="str">
        <f aca="false">IF(OR($C25="",$D25=""),"",ROUND($C25*$D25,2))</f>
        <v/>
      </c>
      <c r="F25" s="15"/>
      <c r="G25" s="15"/>
      <c r="H25" s="16"/>
      <c r="I25" s="16" t="str">
        <f aca="false">IF(OR($E25="",$H25=""),"",ROUND($E25*$H25,2))</f>
        <v/>
      </c>
    </row>
    <row r="27" customFormat="false" ht="15" hidden="false" customHeight="false" outlineLevel="0" collapsed="false">
      <c r="G27" s="17" t="s">
        <v>34</v>
      </c>
      <c r="H27" s="17"/>
      <c r="I27" s="18" t="n">
        <f aca="false">IF(COUNT(I16:INDEX($I:$I,ROW()-1))=0,"",SUM(I16:INDEX($I:$I,ROW()-1)))</f>
        <v>70532.5</v>
      </c>
      <c r="K27" s="19" t="n">
        <f aca="false">IF($I$31="",0,ROUND($I$31,2))</f>
        <v>83228.36</v>
      </c>
      <c r="L27" s="0" t="str">
        <f aca="false">MID(K28,1,2)</f>
        <v>00</v>
      </c>
      <c r="M27" s="0" t="str">
        <f aca="false">IF(L27="00","",IF(VALUE(L27)=0,"",IF(VALUE(L27)&lt;20,CHOOSE(VALUE(L27),"One","Two","Three","Four","Five","Six","Seven","Eight","Nine","Ten","Eleven","Twelve","Thirteen","Fourteen","Fifteen","Sixteen","Seventeen","Eighteen","Nineteen"),CHOOSE(INT(VALUE(L27)/10)-1,"Twenty","Thirty","Forty","Fifty","Sixty","Seventy","Eighty","Ninety")&amp;IF(MOD(VALUE(L27),10)=0,""," "&amp;CHOOSE(MOD(VALUE(L27),10),"One","Two","Three","Four","Five","Six","Seven","Eight","Nine"))))&amp;" Crore ")</f>
        <v/>
      </c>
      <c r="N27" s="0" t="str">
        <f aca="false">IF(K27=0,"",TRIM("Rupees "&amp;M27&amp;M28&amp;M29&amp;M30&amp;M31&amp;IF(K29&gt;0," and "&amp;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Paise","")&amp;" Only"))</f>
        <v>Rupees Eighty Three Thousand Two Hundred Twenty Eight and Thirty Six Paise Only</v>
      </c>
    </row>
    <row r="28" customFormat="false" ht="15" hidden="false" customHeight="false" outlineLevel="0" collapsed="false">
      <c r="F28" s="20" t="n">
        <v>0.09</v>
      </c>
      <c r="G28" s="21" t="s">
        <v>35</v>
      </c>
      <c r="H28" s="21"/>
      <c r="I28" s="22" t="n">
        <f aca="false">IF(I27="","",ROUND(I27*F28,2))</f>
        <v>6347.93</v>
      </c>
      <c r="K28" s="0" t="str">
        <f aca="false">TEXT(INT(K27),"000000000")</f>
        <v>000083228</v>
      </c>
      <c r="L28" s="0" t="str">
        <f aca="false">MID(K28,3,2)</f>
        <v>00</v>
      </c>
      <c r="M28" s="0" t="str">
        <f aca="false">IF(L28="00","",IF(VALUE(L28)=0,"",IF(VALUE(L28)&lt;20,CHOOSE(VALUE(L28),"One","Two","Three","Four","Five","Six","Seven","Eight","Nine","Ten","Eleven","Twelve","Thirteen","Fourteen","Fifteen","Sixteen","Seventeen","Eighteen","Nineteen"),CHOOSE(INT(VALUE(L28)/10)-1,"Twenty","Thirty","Forty","Fifty","Sixty","Seventy","Eighty","Ninety")&amp;IF(MOD(VALUE(L28),10)=0,""," "&amp;CHOOSE(MOD(VALUE(L28),10),"One","Two","Three","Four","Five","Six","Seven","Eight","Nine"))))&amp;" Lakh ")</f>
        <v/>
      </c>
    </row>
    <row r="29" customFormat="false" ht="15" hidden="false" customHeight="false" outlineLevel="0" collapsed="false">
      <c r="F29" s="20" t="n">
        <v>0.09</v>
      </c>
      <c r="G29" s="21" t="s">
        <v>36</v>
      </c>
      <c r="H29" s="21"/>
      <c r="I29" s="22" t="n">
        <f aca="false">IF(I27="","",ROUND(I27*F29,2))</f>
        <v>6347.93</v>
      </c>
      <c r="K29" s="19" t="n">
        <f aca="false">ROUND((K27-INT(K27))*100,0)</f>
        <v>36</v>
      </c>
      <c r="L29" s="0" t="str">
        <f aca="false">MID(K28,5,2)</f>
        <v>83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Thousand ")</f>
        <v>Eighty Three Thousand </v>
      </c>
    </row>
    <row r="30" customFormat="false" ht="15" hidden="false" customHeight="false" outlineLevel="0" collapsed="false">
      <c r="F30" s="20" t="n">
        <v>0</v>
      </c>
      <c r="G30" s="21" t="s">
        <v>37</v>
      </c>
      <c r="H30" s="21"/>
      <c r="I30" s="22" t="n">
        <f aca="false">IF(I27="","",ROUND(I27*F30,2))</f>
        <v>0</v>
      </c>
      <c r="L30" s="0" t="str">
        <f aca="false">MID(K28,7,1)</f>
        <v>2</v>
      </c>
      <c r="M30" s="0" t="str">
        <f aca="false">IF(VALUE(L30)=0,"",CHOOSE(VALUE(L30),"One","Two","Three","Four","Five","Six","Seven","Eight","Nine")&amp;" Hundred ")</f>
        <v>Two Hundred </v>
      </c>
    </row>
    <row r="31" customFormat="false" ht="15" hidden="false" customHeight="false" outlineLevel="0" collapsed="false">
      <c r="G31" s="23" t="s">
        <v>38</v>
      </c>
      <c r="H31" s="23"/>
      <c r="I31" s="24" t="n">
        <f aca="false">IF(I27="","",ROUND(N(I27)+N(I28)+N(I29)+N(I30),2))</f>
        <v>83228.36</v>
      </c>
      <c r="L31" s="0" t="str">
        <f aca="false">MID(K28,8,2)</f>
        <v>28</v>
      </c>
      <c r="M31" s="0" t="str">
        <f aca="false">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</f>
        <v>Twenty Eight</v>
      </c>
    </row>
    <row r="33" customFormat="false" ht="15" hidden="false" customHeight="false" outlineLevel="0" collapsed="false">
      <c r="A33" s="25" t="str">
        <f aca="false">IF(N27="","Amount in words: —","Amount in words: "&amp;N27)</f>
        <v>Amount in words: Rupees Eighty Three Thousand Two Hundred Twenty Eight and Thirty Six Paise Only</v>
      </c>
      <c r="B33" s="25"/>
      <c r="C33" s="25"/>
      <c r="D33" s="25"/>
      <c r="E33" s="25"/>
      <c r="F33" s="25"/>
      <c r="G33" s="25"/>
      <c r="H33" s="25"/>
      <c r="I33" s="25"/>
    </row>
    <row r="35" customFormat="false" ht="15" hidden="false" customHeight="false" outlineLevel="0" collapsed="false">
      <c r="A35" s="6" t="s">
        <v>39</v>
      </c>
    </row>
    <row r="36" customFormat="false" ht="15" hidden="false" customHeight="false" outlineLevel="0" collapsed="false">
      <c r="A36" s="26" t="s">
        <v>40</v>
      </c>
      <c r="B36" s="26"/>
      <c r="C36" s="26"/>
      <c r="D36" s="26"/>
      <c r="E36" s="26"/>
      <c r="F36" s="26"/>
      <c r="G36" s="26"/>
    </row>
    <row r="37" customFormat="false" ht="15" hidden="false" customHeight="false" outlineLevel="0" collapsed="false">
      <c r="A37" s="26" t="s">
        <v>41</v>
      </c>
      <c r="B37" s="26"/>
      <c r="C37" s="26"/>
      <c r="D37" s="26"/>
      <c r="E37" s="26"/>
      <c r="F37" s="26"/>
      <c r="G37" s="26"/>
    </row>
    <row r="38" customFormat="false" ht="15" hidden="false" customHeight="false" outlineLevel="0" collapsed="false">
      <c r="A38" s="26" t="s">
        <v>42</v>
      </c>
      <c r="B38" s="26"/>
      <c r="C38" s="26"/>
      <c r="D38" s="26"/>
      <c r="E38" s="26"/>
      <c r="F38" s="26"/>
      <c r="G38" s="26"/>
    </row>
    <row r="41" customFormat="false" ht="15" hidden="false" customHeight="false" outlineLevel="0" collapsed="false">
      <c r="G41" s="27" t="s">
        <v>43</v>
      </c>
      <c r="H41" s="27"/>
      <c r="I41" s="27"/>
    </row>
    <row r="44" customFormat="false" ht="15" hidden="false" customHeight="false" outlineLevel="0" collapsed="false">
      <c r="A44" s="28" t="s">
        <v>44</v>
      </c>
      <c r="B44" s="28"/>
      <c r="C44" s="28"/>
      <c r="G44" s="28" t="s">
        <v>45</v>
      </c>
      <c r="H44" s="28"/>
      <c r="I44" s="28"/>
    </row>
    <row r="46" customFormat="false" ht="15" hidden="false" customHeight="false" outlineLevel="0" collapsed="false">
      <c r="A46" s="29" t="s">
        <v>46</v>
      </c>
      <c r="B46" s="29"/>
      <c r="C46" s="29"/>
      <c r="D46" s="29"/>
      <c r="E46" s="29"/>
      <c r="F46" s="29"/>
      <c r="G46" s="29"/>
      <c r="H46" s="29"/>
      <c r="I46" s="29"/>
    </row>
  </sheetData>
  <mergeCells count="28">
    <mergeCell ref="A1:B4"/>
    <mergeCell ref="C1:I1"/>
    <mergeCell ref="C2:I2"/>
    <mergeCell ref="C3:I3"/>
    <mergeCell ref="A6:I6"/>
    <mergeCell ref="A7:I7"/>
    <mergeCell ref="A9:E9"/>
    <mergeCell ref="F9:G9"/>
    <mergeCell ref="H9:I9"/>
    <mergeCell ref="A10:E10"/>
    <mergeCell ref="F10:G10"/>
    <mergeCell ref="H10:I10"/>
    <mergeCell ref="A11:E11"/>
    <mergeCell ref="F11:G11"/>
    <mergeCell ref="H11:I11"/>
    <mergeCell ref="G27:H27"/>
    <mergeCell ref="G28:H28"/>
    <mergeCell ref="G29:H29"/>
    <mergeCell ref="G30:H30"/>
    <mergeCell ref="G31:H31"/>
    <mergeCell ref="A33:I33"/>
    <mergeCell ref="A36:G36"/>
    <mergeCell ref="A37:G37"/>
    <mergeCell ref="A38:G38"/>
    <mergeCell ref="G41:I41"/>
    <mergeCell ref="A44:C44"/>
    <mergeCell ref="G44:I44"/>
    <mergeCell ref="A46:I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4"/>
    <col collapsed="false" customWidth="true" hidden="false" outlineLevel="0" max="4" min="3" style="0" width="8"/>
    <col collapsed="false" customWidth="true" hidden="false" outlineLevel="0" max="5" min="5" style="0" width="9"/>
    <col collapsed="false" customWidth="true" hidden="false" outlineLevel="0" max="7" min="6" style="0" width="16"/>
    <col collapsed="false" customWidth="true" hidden="false" outlineLevel="0" max="8" min="8" style="0" width="12"/>
    <col collapsed="false" customWidth="true" hidden="false" outlineLevel="0" max="9" min="9" style="0" width="13"/>
    <col collapsed="false" customWidth="true" hidden="true" outlineLevel="0" max="14" min="11" style="0" width="13"/>
  </cols>
  <sheetData>
    <row r="1" customFormat="false" ht="19.7" hidden="false" customHeight="false" outlineLevel="0" collapsed="false">
      <c r="A1" s="1"/>
      <c r="B1" s="1"/>
      <c r="C1" s="30" t="s">
        <v>47</v>
      </c>
      <c r="D1" s="30"/>
      <c r="E1" s="30"/>
      <c r="F1" s="30"/>
      <c r="G1" s="30"/>
      <c r="H1" s="30"/>
      <c r="I1" s="30"/>
    </row>
    <row r="2" customFormat="false" ht="15" hidden="false" customHeight="false" outlineLevel="0" collapsed="false">
      <c r="A2" s="1"/>
      <c r="B2" s="1"/>
      <c r="C2" s="31" t="s">
        <v>48</v>
      </c>
      <c r="D2" s="31"/>
      <c r="E2" s="31"/>
      <c r="F2" s="31"/>
      <c r="G2" s="31"/>
      <c r="H2" s="31"/>
      <c r="I2" s="31"/>
    </row>
    <row r="3" customFormat="false" ht="15" hidden="false" customHeight="false" outlineLevel="0" collapsed="false">
      <c r="A3" s="1"/>
      <c r="B3" s="1"/>
      <c r="C3" s="31" t="s">
        <v>49</v>
      </c>
      <c r="D3" s="31"/>
      <c r="E3" s="31"/>
      <c r="F3" s="31"/>
      <c r="G3" s="31"/>
      <c r="H3" s="31"/>
      <c r="I3" s="31"/>
    </row>
    <row r="4" customFormat="false" ht="15" hidden="false" customHeight="false" outlineLevel="0" collapsed="false">
      <c r="A4" s="1"/>
      <c r="B4" s="1"/>
      <c r="C4" s="32" t="s">
        <v>50</v>
      </c>
      <c r="D4" s="32"/>
      <c r="E4" s="32"/>
      <c r="F4" s="32"/>
      <c r="G4" s="32"/>
      <c r="H4" s="32"/>
      <c r="I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  <c r="I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51</v>
      </c>
      <c r="B9" s="33"/>
      <c r="C9" s="33"/>
      <c r="D9" s="33"/>
      <c r="E9" s="33"/>
      <c r="F9" s="8" t="s">
        <v>7</v>
      </c>
      <c r="G9" s="8"/>
      <c r="H9" s="9"/>
      <c r="I9" s="9"/>
    </row>
    <row r="10" customFormat="false" ht="15" hidden="false" customHeight="false" outlineLevel="0" collapsed="false">
      <c r="A10" s="34" t="s">
        <v>52</v>
      </c>
      <c r="B10" s="34"/>
      <c r="C10" s="34"/>
      <c r="D10" s="34"/>
      <c r="E10" s="34"/>
      <c r="F10" s="8" t="s">
        <v>10</v>
      </c>
      <c r="G10" s="8"/>
      <c r="H10" s="9"/>
      <c r="I10" s="9"/>
    </row>
    <row r="11" customFormat="false" ht="15" hidden="false" customHeight="false" outlineLevel="0" collapsed="false">
      <c r="A11" s="34" t="s">
        <v>53</v>
      </c>
      <c r="B11" s="34"/>
      <c r="C11" s="34"/>
      <c r="D11" s="34"/>
      <c r="E11" s="34"/>
      <c r="F11" s="8" t="s">
        <v>13</v>
      </c>
      <c r="G11" s="8"/>
      <c r="H11" s="9"/>
      <c r="I11" s="9"/>
    </row>
    <row r="15" customFormat="false" ht="23.85" hidden="false" customHeight="false" outlineLevel="0" collapsed="false">
      <c r="A15" s="11" t="s">
        <v>15</v>
      </c>
      <c r="B15" s="12" t="s">
        <v>16</v>
      </c>
      <c r="C15" s="11" t="s">
        <v>17</v>
      </c>
      <c r="D15" s="11" t="s">
        <v>18</v>
      </c>
      <c r="E15" s="11" t="s">
        <v>19</v>
      </c>
      <c r="F15" s="12" t="s">
        <v>20</v>
      </c>
      <c r="G15" s="12" t="s">
        <v>21</v>
      </c>
      <c r="H15" s="13" t="s">
        <v>22</v>
      </c>
      <c r="I15" s="13" t="s">
        <v>23</v>
      </c>
    </row>
    <row r="16" customFormat="false" ht="15" hidden="false" customHeight="false" outlineLevel="0" collapsed="false">
      <c r="A16" s="14" t="str">
        <f aca="false">IF($B16="","",ROW()-15)</f>
        <v/>
      </c>
      <c r="B16" s="15"/>
      <c r="C16" s="14"/>
      <c r="D16" s="14"/>
      <c r="E16" s="14" t="str">
        <f aca="false">IF(OR($C16="",$D16=""),"",ROUND($C16*$D16,2))</f>
        <v/>
      </c>
      <c r="F16" s="15"/>
      <c r="G16" s="15"/>
      <c r="H16" s="16"/>
      <c r="I16" s="16" t="str">
        <f aca="false">IF(OR($E16="",$H16=""),"",ROUND($E16*$H16,2))</f>
        <v/>
      </c>
    </row>
    <row r="17" customFormat="false" ht="15" hidden="false" customHeight="false" outlineLevel="0" collapsed="false">
      <c r="A17" s="14" t="str">
        <f aca="false">IF($B17="","",ROW()-15)</f>
        <v/>
      </c>
      <c r="B17" s="15"/>
      <c r="C17" s="14"/>
      <c r="D17" s="14"/>
      <c r="E17" s="14" t="str">
        <f aca="false">IF(OR($C17="",$D17=""),"",ROUND($C17*$D17,2))</f>
        <v/>
      </c>
      <c r="F17" s="15"/>
      <c r="G17" s="15"/>
      <c r="H17" s="16"/>
      <c r="I17" s="16" t="str">
        <f aca="false">IF(OR($E17="",$H17=""),"",ROUND($E17*$H17,2))</f>
        <v/>
      </c>
    </row>
    <row r="18" customFormat="false" ht="15" hidden="false" customHeight="false" outlineLevel="0" collapsed="false">
      <c r="A18" s="14" t="str">
        <f aca="false">IF($B18="","",ROW()-15)</f>
        <v/>
      </c>
      <c r="B18" s="15"/>
      <c r="C18" s="14"/>
      <c r="D18" s="14"/>
      <c r="E18" s="14" t="str">
        <f aca="false">IF(OR($C18="",$D18=""),"",ROUND($C18*$D18,2))</f>
        <v/>
      </c>
      <c r="F18" s="15"/>
      <c r="G18" s="15"/>
      <c r="H18" s="16"/>
      <c r="I18" s="16" t="str">
        <f aca="false">IF(OR($E18="",$H18=""),"",ROUND($E18*$H18,2))</f>
        <v/>
      </c>
    </row>
    <row r="19" customFormat="false" ht="15" hidden="false" customHeight="false" outlineLevel="0" collapsed="false">
      <c r="A19" s="14" t="str">
        <f aca="false">IF($B19="","",ROW()-15)</f>
        <v/>
      </c>
      <c r="B19" s="15"/>
      <c r="C19" s="14"/>
      <c r="D19" s="14"/>
      <c r="E19" s="14" t="str">
        <f aca="false">IF(OR($C19="",$D19=""),"",ROUND($C19*$D19,2))</f>
        <v/>
      </c>
      <c r="F19" s="15"/>
      <c r="G19" s="15"/>
      <c r="H19" s="16"/>
      <c r="I19" s="16" t="str">
        <f aca="false">IF(OR($E19="",$H19=""),"",ROUND($E19*$H19,2))</f>
        <v/>
      </c>
    </row>
    <row r="20" customFormat="false" ht="15" hidden="false" customHeight="false" outlineLevel="0" collapsed="false">
      <c r="A20" s="14" t="str">
        <f aca="false">IF($B20="","",ROW()-15)</f>
        <v/>
      </c>
      <c r="B20" s="15"/>
      <c r="C20" s="14"/>
      <c r="D20" s="14"/>
      <c r="E20" s="14" t="str">
        <f aca="false">IF(OR($C20="",$D20=""),"",ROUND($C20*$D20,2))</f>
        <v/>
      </c>
      <c r="F20" s="15"/>
      <c r="G20" s="15"/>
      <c r="H20" s="16"/>
      <c r="I20" s="16" t="str">
        <f aca="false">IF(OR($E20="",$H20=""),"",ROUND($E20*$H20,2))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4"/>
      <c r="E21" s="14" t="str">
        <f aca="false">IF(OR($C21="",$D21=""),"",ROUND($C21*$D21,2))</f>
        <v/>
      </c>
      <c r="F21" s="15"/>
      <c r="G21" s="15"/>
      <c r="H21" s="16"/>
      <c r="I21" s="16" t="str">
        <f aca="false">IF(OR($E21="",$H21=""),"",ROUND($E21*$H21,2))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4"/>
      <c r="E22" s="14" t="str">
        <f aca="false">IF(OR($C22="",$D22=""),"",ROUND($C22*$D22,2))</f>
        <v/>
      </c>
      <c r="F22" s="15"/>
      <c r="G22" s="15"/>
      <c r="H22" s="16"/>
      <c r="I22" s="16" t="str">
        <f aca="false">IF(OR($E22="",$H22=""),"",ROUND($E22*$H22,2))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4"/>
      <c r="E23" s="14" t="str">
        <f aca="false">IF(OR($C23="",$D23=""),"",ROUND($C23*$D23,2))</f>
        <v/>
      </c>
      <c r="F23" s="15"/>
      <c r="G23" s="15"/>
      <c r="H23" s="16"/>
      <c r="I23" s="16" t="str">
        <f aca="false">IF(OR($E23="",$H23=""),"",ROUND($E23*$H23,2))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4"/>
      <c r="E24" s="14" t="str">
        <f aca="false">IF(OR($C24="",$D24=""),"",ROUND($C24*$D24,2))</f>
        <v/>
      </c>
      <c r="F24" s="15"/>
      <c r="G24" s="15"/>
      <c r="H24" s="16"/>
      <c r="I24" s="16" t="str">
        <f aca="false">IF(OR($E24="",$H24=""),"",ROUND($E24*$H24,2))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4"/>
      <c r="E25" s="14" t="str">
        <f aca="false">IF(OR($C25="",$D25=""),"",ROUND($C25*$D25,2))</f>
        <v/>
      </c>
      <c r="F25" s="15"/>
      <c r="G25" s="15"/>
      <c r="H25" s="16"/>
      <c r="I25" s="16" t="str">
        <f aca="false">IF(OR($E25="",$H25=""),"",ROUND($E25*$H25,2))</f>
        <v/>
      </c>
    </row>
    <row r="27" customFormat="false" ht="15" hidden="false" customHeight="false" outlineLevel="0" collapsed="false">
      <c r="G27" s="17" t="s">
        <v>34</v>
      </c>
      <c r="H27" s="17"/>
      <c r="I27" s="18" t="str">
        <f aca="false">IF(COUNT(I16:INDEX($I:$I,ROW()-1))=0,"",SUM(I16:INDEX($I:$I,ROW()-1)))</f>
        <v/>
      </c>
      <c r="K27" s="19" t="n">
        <f aca="false">IF($I$31="",0,ROUND($I$31,2))</f>
        <v>0</v>
      </c>
      <c r="L27" s="0" t="str">
        <f aca="false">MID(K28,1,2)</f>
        <v>00</v>
      </c>
      <c r="M27" s="0" t="str">
        <f aca="false">IF(L27="00","",IF(VALUE(L27)=0,"",IF(VALUE(L27)&lt;20,CHOOSE(VALUE(L27),"One","Two","Three","Four","Five","Six","Seven","Eight","Nine","Ten","Eleven","Twelve","Thirteen","Fourteen","Fifteen","Sixteen","Seventeen","Eighteen","Nineteen"),CHOOSE(INT(VALUE(L27)/10)-1,"Twenty","Thirty","Forty","Fifty","Sixty","Seventy","Eighty","Ninety")&amp;IF(MOD(VALUE(L27),10)=0,""," "&amp;CHOOSE(MOD(VALUE(L27),10),"One","Two","Three","Four","Five","Six","Seven","Eight","Nine"))))&amp;" Crore ")</f>
        <v/>
      </c>
      <c r="N27" s="0" t="str">
        <f aca="false">IF(K27=0,"",TRIM("Rupees "&amp;M27&amp;M28&amp;M29&amp;M30&amp;M31&amp;IF(K29&gt;0," and "&amp;IF(VALUE(K29)=0,"",IF(VALUE(K29)&lt;20,CHOOSE(VALUE(K29),"One","Two","Three","Four","Five","Six","Seven","Eight","Nine","Ten","Eleven","Twelve","Thirteen","Fourteen","Fifteen","Sixteen","Seventeen","Eighteen","Nineteen"),CHOOSE(INT(VALUE(K29)/10)-1,"Twenty","Thirty","Forty","Fifty","Sixty","Seventy","Eighty","Ninety")&amp;IF(MOD(VALUE(K29),10)=0,""," "&amp;CHOOSE(MOD(VALUE(K29),10),"One","Two","Three","Four","Five","Six","Seven","Eight","Nine"))))&amp;" Paise","")&amp;" Only"))</f>
        <v/>
      </c>
    </row>
    <row r="28" customFormat="false" ht="15" hidden="false" customHeight="false" outlineLevel="0" collapsed="false">
      <c r="F28" s="20" t="n">
        <v>0.09</v>
      </c>
      <c r="G28" s="21" t="s">
        <v>35</v>
      </c>
      <c r="H28" s="21"/>
      <c r="I28" s="22" t="str">
        <f aca="false">IF(I27="","",ROUND(I27*F28,2))</f>
        <v/>
      </c>
      <c r="K28" s="0" t="str">
        <f aca="false">TEXT(INT(K27),"000000000")</f>
        <v>000000000</v>
      </c>
      <c r="L28" s="0" t="str">
        <f aca="false">MID(K28,3,2)</f>
        <v>00</v>
      </c>
      <c r="M28" s="0" t="str">
        <f aca="false">IF(L28="00","",IF(VALUE(L28)=0,"",IF(VALUE(L28)&lt;20,CHOOSE(VALUE(L28),"One","Two","Three","Four","Five","Six","Seven","Eight","Nine","Ten","Eleven","Twelve","Thirteen","Fourteen","Fifteen","Sixteen","Seventeen","Eighteen","Nineteen"),CHOOSE(INT(VALUE(L28)/10)-1,"Twenty","Thirty","Forty","Fifty","Sixty","Seventy","Eighty","Ninety")&amp;IF(MOD(VALUE(L28),10)=0,""," "&amp;CHOOSE(MOD(VALUE(L28),10),"One","Two","Three","Four","Five","Six","Seven","Eight","Nine"))))&amp;" Lakh ")</f>
        <v/>
      </c>
    </row>
    <row r="29" customFormat="false" ht="15" hidden="false" customHeight="false" outlineLevel="0" collapsed="false">
      <c r="F29" s="20" t="n">
        <v>0.09</v>
      </c>
      <c r="G29" s="21" t="s">
        <v>36</v>
      </c>
      <c r="H29" s="21"/>
      <c r="I29" s="22" t="str">
        <f aca="false">IF(I27="","",ROUND(I27*F29,2))</f>
        <v/>
      </c>
      <c r="K29" s="19" t="n">
        <f aca="false">ROUND((K27-INT(K27))*100,0)</f>
        <v>0</v>
      </c>
      <c r="L29" s="0" t="str">
        <f aca="false">MID(K28,5,2)</f>
        <v>00</v>
      </c>
      <c r="M29" s="0" t="str">
        <f aca="false">IF(L29="00","",IF(VALUE(L29)=0,"",IF(VALUE(L29)&lt;20,CHOOSE(VALUE(L29),"One","Two","Three","Four","Five","Six","Seven","Eight","Nine","Ten","Eleven","Twelve","Thirteen","Fourteen","Fifteen","Sixteen","Seventeen","Eighteen","Nineteen"),CHOOSE(INT(VALUE(L29)/10)-1,"Twenty","Thirty","Forty","Fifty","Sixty","Seventy","Eighty","Ninety")&amp;IF(MOD(VALUE(L29),10)=0,""," "&amp;CHOOSE(MOD(VALUE(L29),10),"One","Two","Three","Four","Five","Six","Seven","Eight","Nine"))))&amp;" Thousand ")</f>
        <v/>
      </c>
    </row>
    <row r="30" customFormat="false" ht="15" hidden="false" customHeight="false" outlineLevel="0" collapsed="false">
      <c r="F30" s="20" t="n">
        <v>0</v>
      </c>
      <c r="G30" s="21" t="s">
        <v>37</v>
      </c>
      <c r="H30" s="21"/>
      <c r="I30" s="22" t="str">
        <f aca="false">IF(I27="","",ROUND(I27*F30,2))</f>
        <v/>
      </c>
      <c r="L30" s="0" t="str">
        <f aca="false">MID(K28,7,1)</f>
        <v>0</v>
      </c>
      <c r="M30" s="0" t="str">
        <f aca="false">IF(VALUE(L30)=0,"",CHOOSE(VALUE(L30),"One","Two","Three","Four","Five","Six","Seven","Eight","Nine")&amp;" Hundred ")</f>
        <v/>
      </c>
    </row>
    <row r="31" customFormat="false" ht="15" hidden="false" customHeight="false" outlineLevel="0" collapsed="false">
      <c r="G31" s="23" t="s">
        <v>38</v>
      </c>
      <c r="H31" s="23"/>
      <c r="I31" s="24" t="str">
        <f aca="false">IF(I27="","",ROUND(N(I27)+N(I28)+N(I29)+N(I30),2))</f>
        <v/>
      </c>
      <c r="L31" s="0" t="str">
        <f aca="false">MID(K28,8,2)</f>
        <v>00</v>
      </c>
      <c r="M31" s="0" t="str">
        <f aca="false">IF(VALUE(L31)=0,"",IF(VALUE(L31)&lt;20,CHOOSE(VALUE(L31),"One","Two","Three","Four","Five","Six","Seven","Eight","Nine","Ten","Eleven","Twelve","Thirteen","Fourteen","Fifteen","Sixteen","Seventeen","Eighteen","Nineteen"),CHOOSE(INT(VALUE(L31)/10)-1,"Twenty","Thirty","Forty","Fifty","Sixty","Seventy","Eighty","Ninety")&amp;IF(MOD(VALUE(L31),10)=0,""," "&amp;CHOOSE(MOD(VALUE(L31),10),"One","Two","Three","Four","Five","Six","Seven","Eight","Nine"))))</f>
        <v/>
      </c>
    </row>
    <row r="33" customFormat="false" ht="15" hidden="false" customHeight="false" outlineLevel="0" collapsed="false">
      <c r="A33" s="25" t="str">
        <f aca="false">IF(N27="","Amount in words: —","Amount in words: "&amp;N27)</f>
        <v>Amount in words: —</v>
      </c>
      <c r="B33" s="25"/>
      <c r="C33" s="25"/>
      <c r="D33" s="25"/>
      <c r="E33" s="25"/>
      <c r="F33" s="25"/>
      <c r="G33" s="25"/>
      <c r="H33" s="25"/>
      <c r="I33" s="25"/>
    </row>
    <row r="35" customFormat="false" ht="15" hidden="false" customHeight="false" outlineLevel="0" collapsed="false">
      <c r="A35" s="6" t="s">
        <v>39</v>
      </c>
    </row>
    <row r="36" customFormat="false" ht="15" hidden="false" customHeight="false" outlineLevel="0" collapsed="false">
      <c r="A36" s="26" t="s">
        <v>54</v>
      </c>
      <c r="B36" s="26"/>
      <c r="C36" s="26"/>
      <c r="D36" s="26"/>
      <c r="E36" s="26"/>
      <c r="F36" s="26"/>
      <c r="G36" s="26"/>
    </row>
    <row r="37" customFormat="false" ht="15" hidden="false" customHeight="false" outlineLevel="0" collapsed="false">
      <c r="A37" s="26" t="s">
        <v>55</v>
      </c>
      <c r="B37" s="26"/>
      <c r="C37" s="26"/>
      <c r="D37" s="26"/>
      <c r="E37" s="26"/>
      <c r="F37" s="26"/>
      <c r="G37" s="26"/>
    </row>
    <row r="38" customFormat="false" ht="15" hidden="false" customHeight="false" outlineLevel="0" collapsed="false">
      <c r="A38" s="26" t="s">
        <v>56</v>
      </c>
      <c r="B38" s="26"/>
      <c r="C38" s="26"/>
      <c r="D38" s="26"/>
      <c r="E38" s="26"/>
      <c r="F38" s="26"/>
      <c r="G38" s="26"/>
    </row>
    <row r="41" customFormat="false" ht="15" hidden="false" customHeight="false" outlineLevel="0" collapsed="false">
      <c r="G41" s="27" t="s">
        <v>57</v>
      </c>
      <c r="H41" s="27"/>
      <c r="I41" s="27"/>
    </row>
    <row r="44" customFormat="false" ht="15" hidden="false" customHeight="false" outlineLevel="0" collapsed="false">
      <c r="A44" s="28" t="s">
        <v>44</v>
      </c>
      <c r="B44" s="28"/>
      <c r="C44" s="28"/>
      <c r="G44" s="28" t="s">
        <v>45</v>
      </c>
      <c r="H44" s="28"/>
      <c r="I44" s="28"/>
    </row>
    <row r="46" customFormat="false" ht="15" hidden="false" customHeight="false" outlineLevel="0" collapsed="false">
      <c r="A46" s="29" t="s">
        <v>46</v>
      </c>
      <c r="B46" s="29"/>
      <c r="C46" s="29"/>
      <c r="D46" s="29"/>
      <c r="E46" s="29"/>
      <c r="F46" s="29"/>
      <c r="G46" s="29"/>
      <c r="H46" s="29"/>
      <c r="I46" s="29"/>
    </row>
  </sheetData>
  <mergeCells count="29">
    <mergeCell ref="A1:B4"/>
    <mergeCell ref="C1:I1"/>
    <mergeCell ref="C2:I2"/>
    <mergeCell ref="C3:I3"/>
    <mergeCell ref="C4:I4"/>
    <mergeCell ref="A6:I6"/>
    <mergeCell ref="A7:I7"/>
    <mergeCell ref="A9:E9"/>
    <mergeCell ref="F9:G9"/>
    <mergeCell ref="H9:I9"/>
    <mergeCell ref="A10:E10"/>
    <mergeCell ref="F10:G10"/>
    <mergeCell ref="H10:I10"/>
    <mergeCell ref="A11:E11"/>
    <mergeCell ref="F11:G11"/>
    <mergeCell ref="H11:I11"/>
    <mergeCell ref="G27:H27"/>
    <mergeCell ref="G28:H28"/>
    <mergeCell ref="G29:H29"/>
    <mergeCell ref="G30:H30"/>
    <mergeCell ref="G31:H31"/>
    <mergeCell ref="A33:I33"/>
    <mergeCell ref="A36:G36"/>
    <mergeCell ref="A37:G37"/>
    <mergeCell ref="A38:G38"/>
    <mergeCell ref="G41:I41"/>
    <mergeCell ref="A44:C44"/>
    <mergeCell ref="G44:I44"/>
    <mergeCell ref="A46:I46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58</v>
      </c>
    </row>
    <row r="4" customFormat="false" ht="15" hidden="false" customHeight="false" outlineLevel="0" collapsed="false">
      <c r="B4" s="36" t="s">
        <v>59</v>
      </c>
    </row>
    <row r="5" customFormat="false" ht="15" hidden="false" customHeight="false" outlineLevel="0" collapsed="false">
      <c r="B5" s="36" t="s">
        <v>60</v>
      </c>
    </row>
    <row r="6" customFormat="false" ht="15" hidden="false" customHeight="false" outlineLevel="0" collapsed="false">
      <c r="B6" s="36" t="s">
        <v>61</v>
      </c>
    </row>
    <row r="7" customFormat="false" ht="15" hidden="false" customHeight="false" outlineLevel="0" collapsed="false">
      <c r="B7" s="36" t="s">
        <v>62</v>
      </c>
    </row>
    <row r="9" customFormat="false" ht="15" hidden="false" customHeight="false" outlineLevel="0" collapsed="false">
      <c r="B9" s="37" t="s">
        <v>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2026-08-16T09:04:09Z</dcterms:created>
  <dc:creator>openpyxl</dc:creator>
  <dc:description/>
  <dc:language>en-US</dc:language>
  <cp:lastModifiedBy/>
  <dcterms:modified xsi:type="dcterms:W3CDTF">2026-08-16T09:04:09Z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